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80\"/>
    </mc:Choice>
  </mc:AlternateContent>
  <xr:revisionPtr revIDLastSave="0" documentId="13_ncr:1_{DF69D9FD-703E-48B2-AD6B-9F3575704769}" xr6:coauthVersionLast="47" xr6:coauthVersionMax="47" xr10:uidLastSave="{00000000-0000-0000-0000-000000000000}"/>
  <bookViews>
    <workbookView xWindow="-516" yWindow="972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2-01" sheetId="6" r:id="rId6"/>
    <sheet name="ОСР 27-09-01" sheetId="7" r:id="rId7"/>
    <sheet name="ОСР 27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29" i="1" l="1"/>
  <c r="C30" i="1" s="1"/>
  <c r="C31" i="1" s="1"/>
  <c r="C43" i="1"/>
  <c r="I40" i="1"/>
  <c r="I39" i="1"/>
  <c r="I38" i="1"/>
  <c r="I37" i="1"/>
  <c r="I36" i="1"/>
  <c r="F69" i="2"/>
  <c r="F70" i="2" s="1"/>
  <c r="F72" i="2" s="1"/>
  <c r="F73" i="2" s="1"/>
  <c r="F74" i="2" s="1"/>
  <c r="G68" i="2"/>
  <c r="G69" i="2" s="1"/>
  <c r="G70" i="2" s="1"/>
  <c r="G72" i="2" s="1"/>
  <c r="G73" i="2" s="1"/>
  <c r="G74" i="2" s="1"/>
  <c r="C39" i="1" s="1"/>
  <c r="F68" i="2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60" i="2" s="1"/>
  <c r="H59" i="2"/>
  <c r="G42" i="2"/>
  <c r="F42" i="2"/>
  <c r="E42" i="2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29" i="2"/>
  <c r="G23" i="2"/>
  <c r="F23" i="2"/>
  <c r="E23" i="2"/>
  <c r="D23" i="2"/>
  <c r="H22" i="2"/>
  <c r="H42" i="2" l="1"/>
  <c r="H30" i="2"/>
  <c r="H23" i="2"/>
  <c r="C32" i="1"/>
  <c r="C34" i="1" s="1"/>
  <c r="H69" i="2"/>
  <c r="D70" i="2"/>
  <c r="H68" i="2"/>
  <c r="H70" i="2" l="1"/>
  <c r="D72" i="2"/>
  <c r="D73" i="2" l="1"/>
  <c r="H72" i="2"/>
  <c r="D74" i="2" l="1"/>
  <c r="H73" i="2"/>
  <c r="H74" i="2" l="1"/>
  <c r="C37" i="1"/>
  <c r="C40" i="1" s="1"/>
  <c r="C41" i="1" l="1"/>
  <c r="C42" i="1"/>
  <c r="C44" i="1" s="1"/>
  <c r="C46" i="1" s="1"/>
</calcChain>
</file>

<file path=xl/sharedStrings.xml><?xml version="1.0" encoding="utf-8"?>
<sst xmlns="http://schemas.openxmlformats.org/spreadsheetml/2006/main" count="343" uniqueCount="156">
  <si>
    <t>СВОДКА ЗАТРАТ</t>
  </si>
  <si>
    <t>P_0680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</si>
  <si>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</si>
  <si>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</si>
  <si>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</si>
  <si>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</si>
  <si>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</si>
  <si>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</si>
  <si>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</si>
  <si>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</si>
  <si>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</si>
  <si>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</si>
  <si>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</si>
  <si>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</si>
  <si>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</si>
  <si>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</si>
  <si>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</si>
  <si>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</si>
  <si>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</si>
  <si>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</si>
  <si>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</si>
  <si>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</si>
  <si>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</si>
  <si>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</si>
  <si>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</si>
  <si>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</si>
  <si>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</si>
  <si>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</si>
  <si>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</si>
  <si>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</si>
  <si>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</si>
  <si>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</si>
  <si>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</si>
  <si>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</si>
  <si>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</si>
  <si>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</si>
  <si>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</si>
  <si>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</si>
  <si>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</si>
  <si>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</si>
  <si>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</si>
  <si>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</si>
  <si>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</si>
  <si>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</si>
  <si>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</si>
  <si>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</si>
  <si>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</si>
  <si>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</si>
  <si>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</si>
  <si>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</si>
  <si>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</si>
  <si>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</si>
  <si>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</si>
  <si>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</si>
  <si>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</si>
  <si>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</si>
  <si>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</si>
  <si>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</si>
  <si>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</si>
  <si>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</si>
  <si>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</si>
  <si>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</si>
  <si>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</si>
  <si>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</si>
  <si>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</si>
  <si>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</si>
  <si>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</si>
  <si>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</si>
  <si>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</si>
  <si>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</si>
  <si>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</si>
  <si>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</si>
  <si>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</si>
  <si>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</si>
  <si>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</si>
  <si>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</si>
  <si>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</si>
  <si>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</si>
  <si>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</si>
  <si>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</si>
  <si>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</si>
  <si>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</si>
  <si>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</si>
  <si>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</si>
  <si>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</si>
  <si>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</si>
  <si>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</si>
  <si>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</si>
  <si>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</si>
  <si>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</si>
  <si>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</si>
  <si>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</si>
  <si>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</si>
  <si>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</si>
  <si>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</si>
  <si>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</si>
  <si>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</si>
  <si>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</si>
  <si>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</si>
  <si>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</si>
  <si>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</si>
  <si>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</si>
  <si>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</si>
  <si>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</si>
  <si>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</si>
  <si>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</si>
  <si>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</si>
  <si>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</si>
  <si>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</si>
  <si>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</si>
  <si>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</si>
  <si>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</si>
  <si>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</si>
  <si>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</si>
  <si>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</si>
  <si>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</si>
  <si>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</si>
  <si>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Реконструкция КЛ одноцепная</t>
  </si>
  <si>
    <t>ОСР 518-12-01</t>
  </si>
  <si>
    <t>ОСР 27-02-01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</si>
  <si>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</si>
  <si>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</si>
  <si>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</si>
  <si>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</si>
  <si>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</si>
  <si>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</si>
  <si>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</si>
  <si>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</si>
  <si>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</si>
  <si>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</si>
  <si>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</si>
  <si>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</si>
  <si>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</si>
  <si>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</si>
  <si>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</si>
  <si>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</si>
  <si>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</si>
  <si>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</si>
  <si>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</si>
  <si>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</si>
  <si>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</si>
  <si>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</si>
  <si>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</si>
  <si>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</si>
  <si>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</si>
  <si>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</si>
  <si>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</si>
  <si>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</si>
  <si>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</si>
  <si>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</si>
  <si>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</si>
  <si>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</si>
  <si>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</si>
  <si>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</si>
  <si>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</si>
  <si>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КЛ-10 кВ Ф-1пс35/10Новодевичье от оп №100/1 до КТПН 210 (протяженностью 1,678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</si>
</sst>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70" zoomScaleNormal="7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5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155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139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140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141</v>
      </c>
      <c r="C26" s="54"/>
      <c r="D26" s="51"/>
      <c r="E26" s="51"/>
      <c r="F26" s="51"/>
      <c r="G26" s="52"/>
      <c r="H26" s="52" t="s">
        <v>142</v>
      </c>
      <c r="I26" s="52"/>
    </row>
    <row r="27" spans="1:9" ht="16.95" customHeight="1" x14ac:dyDescent="0.3">
      <c r="A27" s="55" t="s">
        <v>6</v>
      </c>
      <c r="B27" s="53" t="s">
        <v>143</v>
      </c>
      <c r="C27" s="56">
        <v>0</v>
      </c>
      <c r="D27" s="57"/>
      <c r="E27" s="57"/>
      <c r="F27" s="57"/>
      <c r="G27" s="58" t="s">
        <v>144</v>
      </c>
      <c r="H27" s="58" t="s">
        <v>145</v>
      </c>
      <c r="I27" s="58" t="s">
        <v>146</v>
      </c>
    </row>
    <row r="28" spans="1:9" ht="16.95" customHeight="1" x14ac:dyDescent="0.3">
      <c r="A28" s="55" t="s">
        <v>7</v>
      </c>
      <c r="B28" s="53" t="s">
        <v>147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148</v>
      </c>
      <c r="C29" s="62">
        <f>ССР!G65*1.2</f>
        <v>1201.46863029216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1201.46863029216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149</v>
      </c>
      <c r="C31" s="62">
        <f>C30-ROUND(C30/1.2,5)</f>
        <v>200.24477029216007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150</v>
      </c>
      <c r="C32" s="67">
        <f>C30*I37</f>
        <v>1329.4664642719708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138</v>
      </c>
      <c r="C33" s="62">
        <v>0.7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151</v>
      </c>
      <c r="C34" s="67">
        <f>C32*C33</f>
        <v>930.62652499037949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152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141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143</v>
      </c>
      <c r="C37" s="76">
        <f>ССР!D74+ССР!E74</f>
        <v>22128.254885331167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147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148</v>
      </c>
      <c r="C39" s="76">
        <f>ССР!G74-'Сводка затрат'!C29</f>
        <v>409.25345729070591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22537.508342621873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149</v>
      </c>
      <c r="C41" s="62">
        <f>C40-ROUND(C40/1.2,5)</f>
        <v>3756.2513926218744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150</v>
      </c>
      <c r="C42" s="77">
        <f>C40*I38</f>
        <v>26143.336137167375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138</v>
      </c>
      <c r="C43" s="62">
        <f>C33</f>
        <v>0.7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151</v>
      </c>
      <c r="C44" s="67">
        <f>C42*C43</f>
        <v>18300.335296017161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153</v>
      </c>
      <c r="C46" s="103">
        <f>C34+C44</f>
        <v>19230.961821007542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154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123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  <c r="H3" s="6" t="s">
        <v>131</v>
      </c>
    </row>
    <row r="4" spans="1:8" ht="39" customHeight="1" x14ac:dyDescent="0.3">
      <c r="A4" s="25" t="s">
        <v>132</v>
      </c>
      <c r="B4" s="26" t="s">
        <v>112</v>
      </c>
      <c r="C4" s="27">
        <v>5.0882352941175997E-2</v>
      </c>
      <c r="D4" s="27">
        <v>1662.7573397988001</v>
      </c>
      <c r="E4" s="26">
        <v>0.4</v>
      </c>
      <c r="F4" s="26"/>
      <c r="G4" s="27">
        <v>84.605005819173996</v>
      </c>
      <c r="H4" s="28"/>
    </row>
    <row r="5" spans="1:8" ht="39" customHeight="1" x14ac:dyDescent="0.3">
      <c r="A5" s="25" t="s">
        <v>133</v>
      </c>
      <c r="B5" s="26" t="s">
        <v>112</v>
      </c>
      <c r="C5" s="27">
        <v>2.9411764705882001E-3</v>
      </c>
      <c r="D5" s="27">
        <v>1363.9187907776</v>
      </c>
      <c r="E5" s="26">
        <v>0.4</v>
      </c>
      <c r="F5" s="26"/>
      <c r="G5" s="27">
        <v>4.0115258552282</v>
      </c>
      <c r="H5" s="28"/>
    </row>
    <row r="6" spans="1:8" ht="39" customHeight="1" x14ac:dyDescent="0.3">
      <c r="A6" s="25" t="s">
        <v>134</v>
      </c>
      <c r="B6" s="26" t="s">
        <v>112</v>
      </c>
      <c r="C6" s="27">
        <v>4.4411764705881998E-2</v>
      </c>
      <c r="D6" s="27">
        <v>1049.6719013825</v>
      </c>
      <c r="E6" s="26">
        <v>0.4</v>
      </c>
      <c r="F6" s="26"/>
      <c r="G6" s="27">
        <v>46.617781502576001</v>
      </c>
      <c r="H6" s="28"/>
    </row>
    <row r="7" spans="1:8" ht="39" customHeight="1" x14ac:dyDescent="0.3">
      <c r="A7" s="25" t="s">
        <v>135</v>
      </c>
      <c r="B7" s="26" t="s">
        <v>112</v>
      </c>
      <c r="C7" s="27">
        <v>0.01</v>
      </c>
      <c r="D7" s="27">
        <v>6808.6826035618997</v>
      </c>
      <c r="E7" s="26">
        <v>0.4</v>
      </c>
      <c r="F7" s="26"/>
      <c r="G7" s="27">
        <v>68.086826035618998</v>
      </c>
      <c r="H7" s="28"/>
    </row>
    <row r="8" spans="1:8" ht="39" customHeight="1" x14ac:dyDescent="0.3">
      <c r="A8" s="25" t="s">
        <v>136</v>
      </c>
      <c r="B8" s="26" t="s">
        <v>112</v>
      </c>
      <c r="C8" s="27">
        <v>2.4095031250000001</v>
      </c>
      <c r="D8" s="27">
        <v>5103.9171675885</v>
      </c>
      <c r="E8" s="26">
        <v>6</v>
      </c>
      <c r="F8" s="26"/>
      <c r="G8" s="27">
        <v>12297.904365046001</v>
      </c>
      <c r="H8" s="28"/>
    </row>
    <row r="9" spans="1:8" ht="39" customHeight="1" x14ac:dyDescent="0.3">
      <c r="A9" s="25" t="s">
        <v>137</v>
      </c>
      <c r="B9" s="26" t="s">
        <v>112</v>
      </c>
      <c r="C9" s="27">
        <v>0.70266249999999997</v>
      </c>
      <c r="D9" s="27">
        <v>818.22700652441995</v>
      </c>
      <c r="E9" s="26">
        <v>6</v>
      </c>
      <c r="F9" s="26"/>
      <c r="G9" s="27">
        <v>574.93743397196999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B20" sqref="B20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155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393.74117647059001</v>
      </c>
      <c r="E25" s="20">
        <v>25.835294117646999</v>
      </c>
      <c r="F25" s="20">
        <v>0</v>
      </c>
      <c r="G25" s="20">
        <v>0</v>
      </c>
      <c r="H25" s="20">
        <v>419.57647058822999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15622.153885805999</v>
      </c>
      <c r="E26" s="20">
        <v>1063.8902394500001</v>
      </c>
      <c r="F26" s="20">
        <v>0</v>
      </c>
      <c r="G26" s="20">
        <v>0</v>
      </c>
      <c r="H26" s="20">
        <v>16686.044125256001</v>
      </c>
    </row>
    <row r="27" spans="1:8" ht="16.95" customHeight="1" x14ac:dyDescent="0.3">
      <c r="A27" s="6"/>
      <c r="B27" s="9"/>
      <c r="C27" s="9" t="s">
        <v>28</v>
      </c>
      <c r="D27" s="20">
        <v>16015.895062277001</v>
      </c>
      <c r="E27" s="20">
        <v>1089.7255335677</v>
      </c>
      <c r="F27" s="20">
        <v>0</v>
      </c>
      <c r="G27" s="20">
        <v>0</v>
      </c>
      <c r="H27" s="20">
        <v>17105.620595845001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16015.895062277001</v>
      </c>
      <c r="E43" s="20">
        <v>1089.7255335677</v>
      </c>
      <c r="F43" s="20">
        <v>0</v>
      </c>
      <c r="G43" s="20">
        <v>0</v>
      </c>
      <c r="H43" s="20">
        <v>17105.620595845001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7.8748235294117999</v>
      </c>
      <c r="E45" s="20">
        <v>0.51670588235294002</v>
      </c>
      <c r="F45" s="20">
        <v>0</v>
      </c>
      <c r="G45" s="20">
        <v>0</v>
      </c>
      <c r="H45" s="20">
        <v>8.3915294117647008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312.44307771613001</v>
      </c>
      <c r="E46" s="20">
        <v>21.277804789000999</v>
      </c>
      <c r="F46" s="20">
        <v>0</v>
      </c>
      <c r="G46" s="20">
        <v>0</v>
      </c>
      <c r="H46" s="20">
        <v>333.72088250513002</v>
      </c>
    </row>
    <row r="47" spans="1:8" ht="16.95" customHeight="1" x14ac:dyDescent="0.3">
      <c r="A47" s="6"/>
      <c r="B47" s="9"/>
      <c r="C47" s="9" t="s">
        <v>44</v>
      </c>
      <c r="D47" s="20">
        <v>320.31790124553999</v>
      </c>
      <c r="E47" s="20">
        <v>21.794510671354001</v>
      </c>
      <c r="F47" s="20">
        <v>0</v>
      </c>
      <c r="G47" s="20">
        <v>0</v>
      </c>
      <c r="H47" s="20">
        <v>342.11241191688998</v>
      </c>
    </row>
    <row r="48" spans="1:8" ht="16.95" customHeight="1" x14ac:dyDescent="0.3">
      <c r="A48" s="6"/>
      <c r="B48" s="9"/>
      <c r="C48" s="9" t="s">
        <v>45</v>
      </c>
      <c r="D48" s="20">
        <v>16336.212963522999</v>
      </c>
      <c r="E48" s="20">
        <v>1111.5200442390001</v>
      </c>
      <c r="F48" s="20">
        <v>0</v>
      </c>
      <c r="G48" s="20">
        <v>0</v>
      </c>
      <c r="H48" s="20">
        <v>17447.733007761999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0.58382352941175997</v>
      </c>
      <c r="H50" s="20">
        <v>0.58382352941175997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10.4821776</v>
      </c>
      <c r="E51" s="20">
        <v>0.68778720000000004</v>
      </c>
      <c r="F51" s="20">
        <v>0</v>
      </c>
      <c r="G51" s="20">
        <v>0.38382352941176001</v>
      </c>
      <c r="H51" s="20">
        <v>11.553788329412001</v>
      </c>
    </row>
    <row r="52" spans="1:8" x14ac:dyDescent="0.3">
      <c r="A52" s="6">
        <v>7</v>
      </c>
      <c r="B52" s="6"/>
      <c r="C52" s="7" t="s">
        <v>51</v>
      </c>
      <c r="D52" s="20">
        <v>0</v>
      </c>
      <c r="E52" s="20">
        <v>0</v>
      </c>
      <c r="F52" s="20">
        <v>0</v>
      </c>
      <c r="G52" s="20">
        <v>12.016926851921999</v>
      </c>
      <c r="H52" s="20">
        <v>12.016926851921999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50.736941374666003</v>
      </c>
      <c r="H53" s="20">
        <v>50.736941374666003</v>
      </c>
    </row>
    <row r="54" spans="1:8" ht="31.2" x14ac:dyDescent="0.3">
      <c r="A54" s="6">
        <v>9</v>
      </c>
      <c r="B54" s="6" t="s">
        <v>49</v>
      </c>
      <c r="C54" s="7" t="s">
        <v>54</v>
      </c>
      <c r="D54" s="20">
        <v>415.89298074794999</v>
      </c>
      <c r="E54" s="20">
        <v>28.322885954638998</v>
      </c>
      <c r="F54" s="20">
        <v>0</v>
      </c>
      <c r="G54" s="20">
        <v>0</v>
      </c>
      <c r="H54" s="20">
        <v>444.21586670259001</v>
      </c>
    </row>
    <row r="55" spans="1:8" x14ac:dyDescent="0.3">
      <c r="A55" s="6">
        <v>10</v>
      </c>
      <c r="B55" s="6" t="s">
        <v>55</v>
      </c>
      <c r="C55" s="7" t="s">
        <v>56</v>
      </c>
      <c r="D55" s="20">
        <v>0</v>
      </c>
      <c r="E55" s="20">
        <v>0</v>
      </c>
      <c r="F55" s="20">
        <v>0</v>
      </c>
      <c r="G55" s="20">
        <v>238.22783615624999</v>
      </c>
      <c r="H55" s="20">
        <v>238.22783615624999</v>
      </c>
    </row>
    <row r="56" spans="1:8" ht="16.95" customHeight="1" x14ac:dyDescent="0.3">
      <c r="A56" s="6"/>
      <c r="B56" s="9"/>
      <c r="C56" s="9" t="s">
        <v>57</v>
      </c>
      <c r="D56" s="20">
        <v>426.37515834794999</v>
      </c>
      <c r="E56" s="20">
        <v>29.010673154639001</v>
      </c>
      <c r="F56" s="20">
        <v>0</v>
      </c>
      <c r="G56" s="20">
        <v>301.94935144165999</v>
      </c>
      <c r="H56" s="20">
        <v>757.33518294425005</v>
      </c>
    </row>
    <row r="57" spans="1:8" ht="16.95" customHeight="1" x14ac:dyDescent="0.3">
      <c r="A57" s="6"/>
      <c r="B57" s="9"/>
      <c r="C57" s="9" t="s">
        <v>58</v>
      </c>
      <c r="D57" s="20">
        <v>16762.588121870998</v>
      </c>
      <c r="E57" s="20">
        <v>1140.5307173936999</v>
      </c>
      <c r="F57" s="20">
        <v>0</v>
      </c>
      <c r="G57" s="20">
        <v>301.94935144165999</v>
      </c>
      <c r="H57" s="20">
        <v>18205.068190705999</v>
      </c>
    </row>
    <row r="58" spans="1:8" ht="16.95" customHeight="1" x14ac:dyDescent="0.3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v>16762.588121870998</v>
      </c>
      <c r="E61" s="20">
        <v>1140.5307173936999</v>
      </c>
      <c r="F61" s="20">
        <v>0</v>
      </c>
      <c r="G61" s="20">
        <v>301.94935144165999</v>
      </c>
      <c r="H61" s="20">
        <v>18205.068190705999</v>
      </c>
    </row>
    <row r="62" spans="1:8" ht="153" customHeight="1" x14ac:dyDescent="0.3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39.431593242741002</v>
      </c>
      <c r="H63" s="20">
        <v>39.431593242741002</v>
      </c>
    </row>
    <row r="64" spans="1:8" x14ac:dyDescent="0.3">
      <c r="A64" s="6">
        <v>12</v>
      </c>
      <c r="B64" s="6" t="s">
        <v>77</v>
      </c>
      <c r="C64" s="7" t="s">
        <v>64</v>
      </c>
      <c r="D64" s="20">
        <v>0</v>
      </c>
      <c r="E64" s="20">
        <v>0</v>
      </c>
      <c r="F64" s="20">
        <v>0</v>
      </c>
      <c r="G64" s="20">
        <v>961.79226533406995</v>
      </c>
      <c r="H64" s="20">
        <v>961.79226533406995</v>
      </c>
    </row>
    <row r="65" spans="1:8" ht="16.95" customHeight="1" x14ac:dyDescent="0.3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1001.2238585768</v>
      </c>
      <c r="H65" s="20">
        <v>1001.2238585768</v>
      </c>
    </row>
    <row r="66" spans="1:8" ht="16.95" customHeight="1" x14ac:dyDescent="0.3">
      <c r="A66" s="6"/>
      <c r="B66" s="9"/>
      <c r="C66" s="9" t="s">
        <v>75</v>
      </c>
      <c r="D66" s="20">
        <v>16762.588121870998</v>
      </c>
      <c r="E66" s="20">
        <v>1140.5307173936999</v>
      </c>
      <c r="F66" s="20">
        <v>0</v>
      </c>
      <c r="G66" s="20">
        <v>1303.1732100185</v>
      </c>
      <c r="H66" s="20">
        <v>19206.292049283002</v>
      </c>
    </row>
    <row r="67" spans="1:8" ht="16.95" customHeight="1" x14ac:dyDescent="0.3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73</v>
      </c>
      <c r="C68" s="7" t="s">
        <v>72</v>
      </c>
      <c r="D68" s="20">
        <f>D66 * 3%</f>
        <v>502.87764365612992</v>
      </c>
      <c r="E68" s="20">
        <f>E66 * 3%</f>
        <v>34.215921521810998</v>
      </c>
      <c r="F68" s="20">
        <f>F66 * 3%</f>
        <v>0</v>
      </c>
      <c r="G68" s="20">
        <f>G66 * 3%</f>
        <v>39.095196300554996</v>
      </c>
      <c r="H68" s="20">
        <f>SUM(D68:G68)</f>
        <v>576.18876147849596</v>
      </c>
    </row>
    <row r="69" spans="1:8" ht="16.95" customHeight="1" x14ac:dyDescent="0.3">
      <c r="A69" s="6"/>
      <c r="B69" s="9"/>
      <c r="C69" s="9" t="s">
        <v>71</v>
      </c>
      <c r="D69" s="20">
        <f>D68</f>
        <v>502.87764365612992</v>
      </c>
      <c r="E69" s="20">
        <f>E68</f>
        <v>34.215921521810998</v>
      </c>
      <c r="F69" s="20">
        <f>F68</f>
        <v>0</v>
      </c>
      <c r="G69" s="20">
        <f>G68</f>
        <v>39.095196300554996</v>
      </c>
      <c r="H69" s="20">
        <f>SUM(D69:G69)</f>
        <v>576.18876147849596</v>
      </c>
    </row>
    <row r="70" spans="1:8" ht="16.95" customHeight="1" x14ac:dyDescent="0.3">
      <c r="A70" s="6"/>
      <c r="B70" s="9"/>
      <c r="C70" s="9" t="s">
        <v>70</v>
      </c>
      <c r="D70" s="20">
        <f>D69 + D66</f>
        <v>17265.465765527129</v>
      </c>
      <c r="E70" s="20">
        <f>E69 + E66</f>
        <v>1174.7466389155109</v>
      </c>
      <c r="F70" s="20">
        <f>F69 + F66</f>
        <v>0</v>
      </c>
      <c r="G70" s="20">
        <f>G69 + G66</f>
        <v>1342.268406319055</v>
      </c>
      <c r="H70" s="20">
        <f>SUM(D70:G70)</f>
        <v>19782.480810761695</v>
      </c>
    </row>
    <row r="71" spans="1:8" ht="16.95" customHeight="1" x14ac:dyDescent="0.3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68</v>
      </c>
      <c r="C72" s="7" t="s">
        <v>67</v>
      </c>
      <c r="D72" s="20">
        <f>D70 * 20%</f>
        <v>3453.0931531054262</v>
      </c>
      <c r="E72" s="20">
        <f>E70 * 20%</f>
        <v>234.94932778310218</v>
      </c>
      <c r="F72" s="20">
        <f>F70 * 20%</f>
        <v>0</v>
      </c>
      <c r="G72" s="20">
        <f>G70 * 20%</f>
        <v>268.45368126381101</v>
      </c>
      <c r="H72" s="20">
        <f>SUM(D72:G72)</f>
        <v>3956.4961621523394</v>
      </c>
    </row>
    <row r="73" spans="1:8" ht="16.95" customHeight="1" x14ac:dyDescent="0.3">
      <c r="A73" s="6"/>
      <c r="B73" s="9"/>
      <c r="C73" s="9" t="s">
        <v>66</v>
      </c>
      <c r="D73" s="20">
        <f>D72</f>
        <v>3453.0931531054262</v>
      </c>
      <c r="E73" s="20">
        <f>E72</f>
        <v>234.94932778310218</v>
      </c>
      <c r="F73" s="20">
        <f>F72</f>
        <v>0</v>
      </c>
      <c r="G73" s="20">
        <f>G72</f>
        <v>268.45368126381101</v>
      </c>
      <c r="H73" s="20">
        <f>SUM(D73:G73)</f>
        <v>3956.4961621523394</v>
      </c>
    </row>
    <row r="74" spans="1:8" ht="16.95" customHeight="1" x14ac:dyDescent="0.3">
      <c r="A74" s="6"/>
      <c r="B74" s="9"/>
      <c r="C74" s="9" t="s">
        <v>65</v>
      </c>
      <c r="D74" s="20">
        <f>D73 + D70</f>
        <v>20718.558918632556</v>
      </c>
      <c r="E74" s="20">
        <f>E73 + E70</f>
        <v>1409.6959666986131</v>
      </c>
      <c r="F74" s="20">
        <f>F73 + F70</f>
        <v>0</v>
      </c>
      <c r="G74" s="20">
        <f>G73 + G70</f>
        <v>1610.7220875828659</v>
      </c>
      <c r="H74" s="20">
        <f>SUM(D74:G74)</f>
        <v>23738.976972914032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85</v>
      </c>
      <c r="D13" s="19">
        <v>393.74117647059001</v>
      </c>
      <c r="E13" s="19">
        <v>25.835294117646999</v>
      </c>
      <c r="F13" s="19">
        <v>0</v>
      </c>
      <c r="G13" s="19">
        <v>0</v>
      </c>
      <c r="H13" s="19">
        <v>419.57647058822999</v>
      </c>
      <c r="J13" s="5"/>
    </row>
    <row r="14" spans="1:14" ht="16.95" customHeight="1" x14ac:dyDescent="0.3">
      <c r="A14" s="6"/>
      <c r="B14" s="9"/>
      <c r="C14" s="9" t="s">
        <v>86</v>
      </c>
      <c r="D14" s="19">
        <v>393.74117647059001</v>
      </c>
      <c r="E14" s="19">
        <v>25.835294117646999</v>
      </c>
      <c r="F14" s="19">
        <v>0</v>
      </c>
      <c r="G14" s="19">
        <v>0</v>
      </c>
      <c r="H14" s="19">
        <v>419.57647058822999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53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89</v>
      </c>
      <c r="D13" s="19">
        <v>0</v>
      </c>
      <c r="E13" s="19">
        <v>0</v>
      </c>
      <c r="F13" s="19">
        <v>0</v>
      </c>
      <c r="G13" s="19">
        <v>0.58382352941175997</v>
      </c>
      <c r="H13" s="19">
        <v>0.58382352941175997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0.58382352941175997</v>
      </c>
      <c r="H14" s="19">
        <v>0.58382352941175997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91</v>
      </c>
      <c r="D13" s="19">
        <v>0</v>
      </c>
      <c r="E13" s="19">
        <v>0</v>
      </c>
      <c r="F13" s="19">
        <v>0</v>
      </c>
      <c r="G13" s="19">
        <v>39.431593242741002</v>
      </c>
      <c r="H13" s="19">
        <v>39.431593242741002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39.431593242741002</v>
      </c>
      <c r="H14" s="19">
        <v>39.431593242741002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15622.153885805999</v>
      </c>
      <c r="E13" s="19">
        <v>1063.8902394500001</v>
      </c>
      <c r="F13" s="19">
        <v>0</v>
      </c>
      <c r="G13" s="19">
        <v>0</v>
      </c>
      <c r="H13" s="19">
        <v>16686.044125256001</v>
      </c>
      <c r="J13" s="5"/>
    </row>
    <row r="14" spans="1:14" ht="16.95" customHeight="1" x14ac:dyDescent="0.3">
      <c r="A14" s="6"/>
      <c r="B14" s="9"/>
      <c r="C14" s="9" t="s">
        <v>86</v>
      </c>
      <c r="D14" s="19">
        <v>15622.153885805999</v>
      </c>
      <c r="E14" s="19">
        <v>1063.8902394500001</v>
      </c>
      <c r="F14" s="19">
        <v>0</v>
      </c>
      <c r="G14" s="19">
        <v>0</v>
      </c>
      <c r="H14" s="19">
        <v>16686.044125256001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7" sqref="C1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53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97</v>
      </c>
      <c r="D13" s="19">
        <v>0</v>
      </c>
      <c r="E13" s="19">
        <v>0</v>
      </c>
      <c r="F13" s="19">
        <v>0</v>
      </c>
      <c r="G13" s="19">
        <v>50.736941374666003</v>
      </c>
      <c r="H13" s="19">
        <v>50.736941374666003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50.736941374666003</v>
      </c>
      <c r="H14" s="19">
        <v>50.736941374666003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83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64</v>
      </c>
      <c r="D13" s="19">
        <v>0</v>
      </c>
      <c r="E13" s="19">
        <v>0</v>
      </c>
      <c r="F13" s="19">
        <v>0</v>
      </c>
      <c r="G13" s="19">
        <v>961.79226533406995</v>
      </c>
      <c r="H13" s="19">
        <v>961.79226533406995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961.79226533406995</v>
      </c>
      <c r="H14" s="19">
        <v>961.79226533406995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topLeftCell="B36" zoomScale="70" zoomScaleNormal="70" workbookViewId="0">
      <selection activeCell="H3" sqref="H3:H6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99</v>
      </c>
      <c r="B1" s="37" t="s">
        <v>100</v>
      </c>
      <c r="C1" s="37" t="s">
        <v>101</v>
      </c>
      <c r="D1" s="37" t="s">
        <v>102</v>
      </c>
      <c r="E1" s="37" t="s">
        <v>103</v>
      </c>
      <c r="F1" s="37" t="s">
        <v>104</v>
      </c>
      <c r="G1" s="37" t="s">
        <v>105</v>
      </c>
      <c r="H1" s="37" t="s">
        <v>106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82</v>
      </c>
      <c r="B3" s="95"/>
      <c r="C3" s="45"/>
      <c r="D3" s="43">
        <v>419.57647058822999</v>
      </c>
      <c r="E3" s="41"/>
      <c r="F3" s="41"/>
      <c r="G3" s="41"/>
      <c r="H3" s="48"/>
    </row>
    <row r="4" spans="1:8" x14ac:dyDescent="0.3">
      <c r="A4" s="96" t="s">
        <v>107</v>
      </c>
      <c r="B4" s="42" t="s">
        <v>108</v>
      </c>
      <c r="C4" s="45"/>
      <c r="D4" s="43">
        <v>393.74117647059001</v>
      </c>
      <c r="E4" s="41"/>
      <c r="F4" s="41"/>
      <c r="G4" s="41"/>
      <c r="H4" s="48"/>
    </row>
    <row r="5" spans="1:8" x14ac:dyDescent="0.3">
      <c r="A5" s="96"/>
      <c r="B5" s="42" t="s">
        <v>109</v>
      </c>
      <c r="C5" s="37"/>
      <c r="D5" s="43">
        <v>25.835294117646999</v>
      </c>
      <c r="E5" s="41"/>
      <c r="F5" s="41"/>
      <c r="G5" s="41"/>
      <c r="H5" s="47"/>
    </row>
    <row r="6" spans="1:8" x14ac:dyDescent="0.3">
      <c r="A6" s="99"/>
      <c r="B6" s="42" t="s">
        <v>110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111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85</v>
      </c>
      <c r="B8" s="98"/>
      <c r="C8" s="96" t="s">
        <v>114</v>
      </c>
      <c r="D8" s="44">
        <v>419.57647058822999</v>
      </c>
      <c r="E8" s="41">
        <v>0.01</v>
      </c>
      <c r="F8" s="41" t="s">
        <v>112</v>
      </c>
      <c r="G8" s="44">
        <v>41957.647058823997</v>
      </c>
      <c r="H8" s="47"/>
    </row>
    <row r="9" spans="1:8" x14ac:dyDescent="0.3">
      <c r="A9" s="100">
        <v>1</v>
      </c>
      <c r="B9" s="42" t="s">
        <v>108</v>
      </c>
      <c r="C9" s="96"/>
      <c r="D9" s="44">
        <v>393.74117647059001</v>
      </c>
      <c r="E9" s="41"/>
      <c r="F9" s="41"/>
      <c r="G9" s="41"/>
      <c r="H9" s="99" t="s">
        <v>113</v>
      </c>
    </row>
    <row r="10" spans="1:8" x14ac:dyDescent="0.3">
      <c r="A10" s="96"/>
      <c r="B10" s="42" t="s">
        <v>109</v>
      </c>
      <c r="C10" s="96"/>
      <c r="D10" s="44">
        <v>25.835294117646999</v>
      </c>
      <c r="E10" s="41"/>
      <c r="F10" s="41"/>
      <c r="G10" s="41"/>
      <c r="H10" s="99"/>
    </row>
    <row r="11" spans="1:8" x14ac:dyDescent="0.3">
      <c r="A11" s="96"/>
      <c r="B11" s="42" t="s">
        <v>110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111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53</v>
      </c>
      <c r="B13" s="95"/>
      <c r="C13" s="37"/>
      <c r="D13" s="43">
        <v>51.320764904077997</v>
      </c>
      <c r="E13" s="41"/>
      <c r="F13" s="41"/>
      <c r="G13" s="41"/>
      <c r="H13" s="47"/>
    </row>
    <row r="14" spans="1:8" x14ac:dyDescent="0.3">
      <c r="A14" s="96" t="s">
        <v>115</v>
      </c>
      <c r="B14" s="42" t="s">
        <v>108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109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110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111</v>
      </c>
      <c r="C17" s="37"/>
      <c r="D17" s="43">
        <v>0.58382352941175997</v>
      </c>
      <c r="E17" s="41"/>
      <c r="F17" s="41"/>
      <c r="G17" s="41"/>
      <c r="H17" s="47"/>
    </row>
    <row r="18" spans="1:8" x14ac:dyDescent="0.3">
      <c r="A18" s="97" t="s">
        <v>89</v>
      </c>
      <c r="B18" s="98"/>
      <c r="C18" s="96" t="s">
        <v>114</v>
      </c>
      <c r="D18" s="44">
        <v>0.58382352941175997</v>
      </c>
      <c r="E18" s="41">
        <v>0.01</v>
      </c>
      <c r="F18" s="41" t="s">
        <v>112</v>
      </c>
      <c r="G18" s="44">
        <v>58.382352941176002</v>
      </c>
      <c r="H18" s="47"/>
    </row>
    <row r="19" spans="1:8" x14ac:dyDescent="0.3">
      <c r="A19" s="100">
        <v>1</v>
      </c>
      <c r="B19" s="42" t="s">
        <v>108</v>
      </c>
      <c r="C19" s="96"/>
      <c r="D19" s="44">
        <v>0</v>
      </c>
      <c r="E19" s="41"/>
      <c r="F19" s="41"/>
      <c r="G19" s="41"/>
      <c r="H19" s="99" t="s">
        <v>113</v>
      </c>
    </row>
    <row r="20" spans="1:8" x14ac:dyDescent="0.3">
      <c r="A20" s="96"/>
      <c r="B20" s="42" t="s">
        <v>109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110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111</v>
      </c>
      <c r="C22" s="96"/>
      <c r="D22" s="44">
        <v>0.58382352941175997</v>
      </c>
      <c r="E22" s="41"/>
      <c r="F22" s="41"/>
      <c r="G22" s="41"/>
      <c r="H22" s="99"/>
    </row>
    <row r="23" spans="1:8" x14ac:dyDescent="0.3">
      <c r="A23" s="96" t="s">
        <v>116</v>
      </c>
      <c r="B23" s="42" t="s">
        <v>108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6"/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111</v>
      </c>
      <c r="C26" s="37"/>
      <c r="D26" s="43">
        <v>51.320764904077997</v>
      </c>
      <c r="E26" s="41"/>
      <c r="F26" s="41"/>
      <c r="G26" s="41"/>
      <c r="H26" s="47"/>
    </row>
    <row r="27" spans="1:8" x14ac:dyDescent="0.3">
      <c r="A27" s="97" t="s">
        <v>97</v>
      </c>
      <c r="B27" s="98"/>
      <c r="C27" s="96" t="s">
        <v>117</v>
      </c>
      <c r="D27" s="44">
        <v>50.736941374666003</v>
      </c>
      <c r="E27" s="41">
        <v>1.6779999999999999</v>
      </c>
      <c r="F27" s="41" t="s">
        <v>112</v>
      </c>
      <c r="G27" s="44">
        <v>30.236556242351998</v>
      </c>
      <c r="H27" s="47"/>
    </row>
    <row r="28" spans="1:8" x14ac:dyDescent="0.3">
      <c r="A28" s="100">
        <v>1</v>
      </c>
      <c r="B28" s="42" t="s">
        <v>108</v>
      </c>
      <c r="C28" s="96"/>
      <c r="D28" s="44">
        <v>0</v>
      </c>
      <c r="E28" s="41"/>
      <c r="F28" s="41"/>
      <c r="G28" s="41"/>
      <c r="H28" s="99" t="s">
        <v>27</v>
      </c>
    </row>
    <row r="29" spans="1:8" x14ac:dyDescent="0.3">
      <c r="A29" s="96"/>
      <c r="B29" s="42" t="s">
        <v>109</v>
      </c>
      <c r="C29" s="96"/>
      <c r="D29" s="44">
        <v>0</v>
      </c>
      <c r="E29" s="41"/>
      <c r="F29" s="41"/>
      <c r="G29" s="41"/>
      <c r="H29" s="99"/>
    </row>
    <row r="30" spans="1:8" x14ac:dyDescent="0.3">
      <c r="A30" s="96"/>
      <c r="B30" s="42" t="s">
        <v>110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111</v>
      </c>
      <c r="C31" s="96"/>
      <c r="D31" s="44">
        <v>50.736941374666003</v>
      </c>
      <c r="E31" s="41"/>
      <c r="F31" s="41"/>
      <c r="G31" s="41"/>
      <c r="H31" s="99"/>
    </row>
    <row r="32" spans="1:8" ht="24.6" x14ac:dyDescent="0.3">
      <c r="A32" s="94" t="s">
        <v>91</v>
      </c>
      <c r="B32" s="95"/>
      <c r="C32" s="37"/>
      <c r="D32" s="43">
        <v>39.431593242741002</v>
      </c>
      <c r="E32" s="41"/>
      <c r="F32" s="41"/>
      <c r="G32" s="41"/>
      <c r="H32" s="47"/>
    </row>
    <row r="33" spans="1:8" x14ac:dyDescent="0.3">
      <c r="A33" s="96" t="s">
        <v>118</v>
      </c>
      <c r="B33" s="42" t="s">
        <v>108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109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110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111</v>
      </c>
      <c r="C36" s="37"/>
      <c r="D36" s="43">
        <v>39.431593242741002</v>
      </c>
      <c r="E36" s="41"/>
      <c r="F36" s="41"/>
      <c r="G36" s="41"/>
      <c r="H36" s="47"/>
    </row>
    <row r="37" spans="1:8" x14ac:dyDescent="0.3">
      <c r="A37" s="97" t="s">
        <v>91</v>
      </c>
      <c r="B37" s="98"/>
      <c r="C37" s="96" t="s">
        <v>114</v>
      </c>
      <c r="D37" s="44">
        <v>39.431593242741002</v>
      </c>
      <c r="E37" s="41">
        <v>0.01</v>
      </c>
      <c r="F37" s="41" t="s">
        <v>112</v>
      </c>
      <c r="G37" s="44">
        <v>3943.1593242741001</v>
      </c>
      <c r="H37" s="47"/>
    </row>
    <row r="38" spans="1:8" x14ac:dyDescent="0.3">
      <c r="A38" s="100">
        <v>1</v>
      </c>
      <c r="B38" s="42" t="s">
        <v>108</v>
      </c>
      <c r="C38" s="96"/>
      <c r="D38" s="44">
        <v>0</v>
      </c>
      <c r="E38" s="41"/>
      <c r="F38" s="41"/>
      <c r="G38" s="41"/>
      <c r="H38" s="99" t="s">
        <v>113</v>
      </c>
    </row>
    <row r="39" spans="1:8" x14ac:dyDescent="0.3">
      <c r="A39" s="96"/>
      <c r="B39" s="42" t="s">
        <v>109</v>
      </c>
      <c r="C39" s="96"/>
      <c r="D39" s="44">
        <v>0</v>
      </c>
      <c r="E39" s="41"/>
      <c r="F39" s="41"/>
      <c r="G39" s="41"/>
      <c r="H39" s="99"/>
    </row>
    <row r="40" spans="1:8" x14ac:dyDescent="0.3">
      <c r="A40" s="96"/>
      <c r="B40" s="42" t="s">
        <v>110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111</v>
      </c>
      <c r="C41" s="96"/>
      <c r="D41" s="44">
        <v>39.431593242741002</v>
      </c>
      <c r="E41" s="41"/>
      <c r="F41" s="41"/>
      <c r="G41" s="41"/>
      <c r="H41" s="99"/>
    </row>
    <row r="42" spans="1:8" ht="24.6" x14ac:dyDescent="0.3">
      <c r="A42" s="94" t="s">
        <v>27</v>
      </c>
      <c r="B42" s="95"/>
      <c r="C42" s="37"/>
      <c r="D42" s="43">
        <v>16686.044125256001</v>
      </c>
      <c r="E42" s="41"/>
      <c r="F42" s="41"/>
      <c r="G42" s="41"/>
      <c r="H42" s="47"/>
    </row>
    <row r="43" spans="1:8" x14ac:dyDescent="0.3">
      <c r="A43" s="96" t="s">
        <v>119</v>
      </c>
      <c r="B43" s="42" t="s">
        <v>108</v>
      </c>
      <c r="C43" s="37"/>
      <c r="D43" s="43">
        <v>15622.153885805999</v>
      </c>
      <c r="E43" s="41"/>
      <c r="F43" s="41"/>
      <c r="G43" s="41"/>
      <c r="H43" s="47"/>
    </row>
    <row r="44" spans="1:8" x14ac:dyDescent="0.3">
      <c r="A44" s="96"/>
      <c r="B44" s="42" t="s">
        <v>109</v>
      </c>
      <c r="C44" s="37"/>
      <c r="D44" s="43">
        <v>1063.8902394500001</v>
      </c>
      <c r="E44" s="41"/>
      <c r="F44" s="41"/>
      <c r="G44" s="41"/>
      <c r="H44" s="47"/>
    </row>
    <row r="45" spans="1:8" x14ac:dyDescent="0.3">
      <c r="A45" s="96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7" t="s">
        <v>95</v>
      </c>
      <c r="B47" s="98"/>
      <c r="C47" s="96" t="s">
        <v>117</v>
      </c>
      <c r="D47" s="44">
        <v>16686.044125256001</v>
      </c>
      <c r="E47" s="41">
        <v>1.6779999999999999</v>
      </c>
      <c r="F47" s="41" t="s">
        <v>112</v>
      </c>
      <c r="G47" s="44">
        <v>9944.007226017</v>
      </c>
      <c r="H47" s="47"/>
    </row>
    <row r="48" spans="1:8" x14ac:dyDescent="0.3">
      <c r="A48" s="100">
        <v>1</v>
      </c>
      <c r="B48" s="42" t="s">
        <v>108</v>
      </c>
      <c r="C48" s="96"/>
      <c r="D48" s="44">
        <v>15622.153885805999</v>
      </c>
      <c r="E48" s="41"/>
      <c r="F48" s="41"/>
      <c r="G48" s="41"/>
      <c r="H48" s="99" t="s">
        <v>27</v>
      </c>
    </row>
    <row r="49" spans="1:8" x14ac:dyDescent="0.3">
      <c r="A49" s="96"/>
      <c r="B49" s="42" t="s">
        <v>109</v>
      </c>
      <c r="C49" s="96"/>
      <c r="D49" s="44">
        <v>1063.8902394500001</v>
      </c>
      <c r="E49" s="41"/>
      <c r="F49" s="41"/>
      <c r="G49" s="41"/>
      <c r="H49" s="99"/>
    </row>
    <row r="50" spans="1:8" x14ac:dyDescent="0.3">
      <c r="A50" s="96"/>
      <c r="B50" s="42" t="s">
        <v>110</v>
      </c>
      <c r="C50" s="96"/>
      <c r="D50" s="44">
        <v>0</v>
      </c>
      <c r="E50" s="41"/>
      <c r="F50" s="41"/>
      <c r="G50" s="41"/>
      <c r="H50" s="99"/>
    </row>
    <row r="51" spans="1:8" x14ac:dyDescent="0.3">
      <c r="A51" s="96"/>
      <c r="B51" s="42" t="s">
        <v>111</v>
      </c>
      <c r="C51" s="96"/>
      <c r="D51" s="44">
        <v>0</v>
      </c>
      <c r="E51" s="41"/>
      <c r="F51" s="41"/>
      <c r="G51" s="41"/>
      <c r="H51" s="99"/>
    </row>
    <row r="52" spans="1:8" ht="24.6" x14ac:dyDescent="0.3">
      <c r="A52" s="94" t="s">
        <v>64</v>
      </c>
      <c r="B52" s="95"/>
      <c r="C52" s="37"/>
      <c r="D52" s="43">
        <v>961.79226533406995</v>
      </c>
      <c r="E52" s="41"/>
      <c r="F52" s="41"/>
      <c r="G52" s="41"/>
      <c r="H52" s="47"/>
    </row>
    <row r="53" spans="1:8" x14ac:dyDescent="0.3">
      <c r="A53" s="96" t="s">
        <v>120</v>
      </c>
      <c r="B53" s="42" t="s">
        <v>108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6"/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6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6"/>
      <c r="B56" s="42" t="s">
        <v>111</v>
      </c>
      <c r="C56" s="37"/>
      <c r="D56" s="43">
        <v>961.79226533406995</v>
      </c>
      <c r="E56" s="41"/>
      <c r="F56" s="41"/>
      <c r="G56" s="41"/>
      <c r="H56" s="47"/>
    </row>
    <row r="57" spans="1:8" x14ac:dyDescent="0.3">
      <c r="A57" s="97" t="s">
        <v>64</v>
      </c>
      <c r="B57" s="98"/>
      <c r="C57" s="96" t="s">
        <v>117</v>
      </c>
      <c r="D57" s="44">
        <v>961.79226533406995</v>
      </c>
      <c r="E57" s="41">
        <v>1.6779999999999999</v>
      </c>
      <c r="F57" s="41" t="s">
        <v>112</v>
      </c>
      <c r="G57" s="44">
        <v>573.17775049705995</v>
      </c>
      <c r="H57" s="47"/>
    </row>
    <row r="58" spans="1:8" x14ac:dyDescent="0.3">
      <c r="A58" s="100">
        <v>1</v>
      </c>
      <c r="B58" s="42" t="s">
        <v>108</v>
      </c>
      <c r="C58" s="96"/>
      <c r="D58" s="44">
        <v>0</v>
      </c>
      <c r="E58" s="41"/>
      <c r="F58" s="41"/>
      <c r="G58" s="41"/>
      <c r="H58" s="99" t="s">
        <v>27</v>
      </c>
    </row>
    <row r="59" spans="1:8" x14ac:dyDescent="0.3">
      <c r="A59" s="96"/>
      <c r="B59" s="42" t="s">
        <v>109</v>
      </c>
      <c r="C59" s="96"/>
      <c r="D59" s="44">
        <v>0</v>
      </c>
      <c r="E59" s="41"/>
      <c r="F59" s="41"/>
      <c r="G59" s="41"/>
      <c r="H59" s="99"/>
    </row>
    <row r="60" spans="1:8" x14ac:dyDescent="0.3">
      <c r="A60" s="96"/>
      <c r="B60" s="42" t="s">
        <v>110</v>
      </c>
      <c r="C60" s="96"/>
      <c r="D60" s="44">
        <v>0</v>
      </c>
      <c r="E60" s="41"/>
      <c r="F60" s="41"/>
      <c r="G60" s="41"/>
      <c r="H60" s="99"/>
    </row>
    <row r="61" spans="1:8" x14ac:dyDescent="0.3">
      <c r="A61" s="96"/>
      <c r="B61" s="42" t="s">
        <v>111</v>
      </c>
      <c r="C61" s="96"/>
      <c r="D61" s="44">
        <v>961.79226533406995</v>
      </c>
      <c r="E61" s="41"/>
      <c r="F61" s="41"/>
      <c r="G61" s="41"/>
      <c r="H61" s="99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93" t="s">
        <v>121</v>
      </c>
      <c r="B64" s="93"/>
      <c r="C64" s="93"/>
      <c r="D64" s="93"/>
      <c r="E64" s="93"/>
      <c r="F64" s="93"/>
      <c r="G64" s="93"/>
      <c r="H64" s="93"/>
    </row>
    <row r="65" spans="1:8" x14ac:dyDescent="0.3">
      <c r="A65" s="93" t="s">
        <v>122</v>
      </c>
      <c r="B65" s="93"/>
      <c r="C65" s="93"/>
      <c r="D65" s="93"/>
      <c r="E65" s="93"/>
      <c r="F65" s="93"/>
      <c r="G65" s="93"/>
      <c r="H65" s="93"/>
    </row>
  </sheetData>
  <mergeCells count="3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64:H64"/>
    <mergeCell ref="A65:H65"/>
    <mergeCell ref="A52:B52"/>
    <mergeCell ref="A53:A56"/>
    <mergeCell ref="A57:B57"/>
    <mergeCell ref="H58:H61"/>
    <mergeCell ref="C57:C61"/>
    <mergeCell ref="A58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2025-11-18T07:37:23Z</dcterms:modified>
</cp:coreProperties>
</file>